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Trabajos\PCIMEXICO\WEB2021\TEMPLATES\constructo\constructo\descargas\"/>
    </mc:Choice>
  </mc:AlternateContent>
  <xr:revisionPtr revIDLastSave="0" documentId="13_ncr:1_{ABC82522-D106-4487-B2E8-8FF66B99451D}" xr6:coauthVersionLast="45" xr6:coauthVersionMax="45" xr10:uidLastSave="{00000000-0000-0000-0000-000000000000}"/>
  <workbookProtection workbookAlgorithmName="SHA-512" workbookHashValue="QBOrhHeGXjuvbgIFVt0km9po2IKIdNHQShDyBfr4OvufjraNnuCc/9c+SL/6sr5WgdHlxJEdePyrLlBZuKcj6g==" workbookSaltValue="/JMqrn6NCJAAs0uJzWrJCw==" workbookSpinCount="100000" lockStructure="1"/>
  <bookViews>
    <workbookView xWindow="-120" yWindow="-120" windowWidth="20730" windowHeight="11160" xr2:uid="{00000000-000D-0000-FFFF-FFFF00000000}"/>
  </bookViews>
  <sheets>
    <sheet name="Cotizador de Rendimiento" sheetId="2" r:id="rId1"/>
    <sheet name="Datos" sheetId="3" state="hidden" r:id="rId2"/>
  </sheets>
  <definedNames>
    <definedName name="_xlnm.Print_Area" localSheetId="0">'Cotizador de Rendimiento'!$A$1:$F$27</definedName>
    <definedName name="categoría">Datos!$B$11</definedName>
    <definedName name="monto">'Cotizador de Rendimiento'!$C$10</definedName>
    <definedName name="plazocalculo">'Cotizador de Rendimiento'!$C$12</definedName>
    <definedName name="plazos">Datos!$E$3:$E$9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6" i="3"/>
  <c r="C11" i="3"/>
  <c r="B11" i="3"/>
  <c r="B14" i="3" l="1"/>
  <c r="D15" i="2" s="1"/>
  <c r="C6" i="2"/>
  <c r="D19" i="2" l="1"/>
  <c r="D17" i="2"/>
  <c r="D21" i="2" s="1"/>
</calcChain>
</file>

<file path=xl/sharedStrings.xml><?xml version="1.0" encoding="utf-8"?>
<sst xmlns="http://schemas.openxmlformats.org/spreadsheetml/2006/main" count="59" uniqueCount="48">
  <si>
    <t>Código</t>
  </si>
  <si>
    <t>PROYECTO DE INVERSIÓN</t>
  </si>
  <si>
    <t>3 a 12 MESES</t>
  </si>
  <si>
    <t>T.A.*</t>
  </si>
  <si>
    <t>3 a 5 AÑOS</t>
  </si>
  <si>
    <t>10 AÑOS</t>
  </si>
  <si>
    <t>RENDIMIENTOS</t>
  </si>
  <si>
    <t>(T.A.) Tasa Anualizada</t>
  </si>
  <si>
    <t>Categoría A</t>
  </si>
  <si>
    <t>100,000 – 500,000</t>
  </si>
  <si>
    <t>15% - 20%</t>
  </si>
  <si>
    <t>Categoría B</t>
  </si>
  <si>
    <t>600,000 – 1,000,000</t>
  </si>
  <si>
    <t>20% - 23%</t>
  </si>
  <si>
    <t>Categoría C</t>
  </si>
  <si>
    <t>1,000,000 +</t>
  </si>
  <si>
    <t>5,000,000 +</t>
  </si>
  <si>
    <t>3 a 12 meses</t>
  </si>
  <si>
    <t>3 a 5 años</t>
  </si>
  <si>
    <t>10 años</t>
  </si>
  <si>
    <t>Plazo</t>
  </si>
  <si>
    <t>Tiempo</t>
  </si>
  <si>
    <t>15% al 20%</t>
  </si>
  <si>
    <t>20% al 23%</t>
  </si>
  <si>
    <t>23.5% al 25%</t>
  </si>
  <si>
    <t>Tasa promedio anual</t>
  </si>
  <si>
    <t>Tasa anualizada</t>
  </si>
  <si>
    <t>Monto a invertir:</t>
  </si>
  <si>
    <t>Tasa anualizada ofrecida:</t>
  </si>
  <si>
    <t>Rendimiento Mensual:</t>
  </si>
  <si>
    <t>Rendimiento Anualizado:</t>
  </si>
  <si>
    <t>Plazo:</t>
  </si>
  <si>
    <t>Plazos</t>
  </si>
  <si>
    <t>3 Meses</t>
  </si>
  <si>
    <t>6 Meses</t>
  </si>
  <si>
    <t>12 Meses</t>
  </si>
  <si>
    <t>3 Años</t>
  </si>
  <si>
    <t>4 Años</t>
  </si>
  <si>
    <t>5 Años</t>
  </si>
  <si>
    <t>10 Años</t>
  </si>
  <si>
    <t>Rendimiento por el plazo:</t>
  </si>
  <si>
    <t>Categoría</t>
  </si>
  <si>
    <t>PlazoCálculo</t>
  </si>
  <si>
    <t>Tasa Ofrecida</t>
  </si>
  <si>
    <t>www.pcimexico.com/inversiones.html</t>
  </si>
  <si>
    <t>*</t>
  </si>
  <si>
    <t>* Estimaciones ofrecidas a cliente final en base al contrato establecido entre las partes, puede variar.</t>
  </si>
  <si>
    <t>Ver 1.0.1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</si>
</sst>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&quot;$&quot;* #,##0_-;\-&quot;$&quot;* #,##0_-;_-&quot;$&quot;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rgb="FF00B05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u/>
      <sz val="11"/>
      <color theme="0"/>
      <name val="Arial"/>
      <family val="2"/>
    </font>
    <font>
      <sz val="10"/>
      <color theme="0"/>
      <name val="Arial"/>
      <family val="2"/>
    </font>
    <font>
      <b/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2" fillId="3" borderId="2" xfId="0" applyFont="1" applyFill="1" applyBorder="1"/>
    <xf numFmtId="0" fontId="2" fillId="3" borderId="1" xfId="0" applyFont="1" applyFill="1" applyBorder="1"/>
    <xf numFmtId="0" fontId="1" fillId="0" borderId="4" xfId="0" applyFont="1" applyBorder="1"/>
    <xf numFmtId="0" fontId="1" fillId="0" borderId="6" xfId="0" applyFont="1" applyBorder="1"/>
    <xf numFmtId="0" fontId="0" fillId="0" borderId="8" xfId="0" applyBorder="1"/>
    <xf numFmtId="0" fontId="0" fillId="0" borderId="0" xfId="0" applyFill="1" applyBorder="1"/>
    <xf numFmtId="0" fontId="2" fillId="0" borderId="0" xfId="0" applyFont="1" applyFill="1" applyBorder="1"/>
    <xf numFmtId="0" fontId="1" fillId="0" borderId="5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9" fontId="5" fillId="0" borderId="8" xfId="0" applyNumberFormat="1" applyFont="1" applyBorder="1" applyAlignment="1">
      <alignment vertical="center" wrapText="1"/>
    </xf>
    <xf numFmtId="10" fontId="5" fillId="0" borderId="8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/>
    <xf numFmtId="0" fontId="0" fillId="0" borderId="0" xfId="0" applyFill="1"/>
    <xf numFmtId="0" fontId="0" fillId="3" borderId="0" xfId="0" applyFill="1"/>
    <xf numFmtId="0" fontId="8" fillId="3" borderId="0" xfId="0" applyFont="1" applyFill="1"/>
    <xf numFmtId="0" fontId="1" fillId="0" borderId="9" xfId="0" applyFont="1" applyBorder="1"/>
    <xf numFmtId="0" fontId="0" fillId="5" borderId="0" xfId="0" applyFill="1"/>
    <xf numFmtId="0" fontId="8" fillId="5" borderId="0" xfId="0" applyFont="1" applyFill="1"/>
    <xf numFmtId="165" fontId="11" fillId="5" borderId="0" xfId="1" applyNumberFormat="1" applyFont="1" applyFill="1" applyAlignment="1">
      <alignment horizontal="center"/>
    </xf>
    <xf numFmtId="0" fontId="3" fillId="0" borderId="0" xfId="0" applyFont="1" applyAlignment="1"/>
    <xf numFmtId="10" fontId="9" fillId="0" borderId="0" xfId="2" applyNumberFormat="1" applyFont="1" applyFill="1"/>
    <xf numFmtId="0" fontId="1" fillId="0" borderId="0" xfId="0" applyFont="1"/>
    <xf numFmtId="0" fontId="13" fillId="0" borderId="0" xfId="3"/>
    <xf numFmtId="0" fontId="14" fillId="4" borderId="0" xfId="0" applyFont="1" applyFill="1"/>
    <xf numFmtId="0" fontId="15" fillId="4" borderId="0" xfId="0" applyFont="1" applyFill="1"/>
    <xf numFmtId="164" fontId="14" fillId="2" borderId="0" xfId="0" applyNumberFormat="1" applyFont="1" applyFill="1"/>
    <xf numFmtId="0" fontId="16" fillId="3" borderId="0" xfId="0" applyFont="1" applyFill="1"/>
    <xf numFmtId="0" fontId="17" fillId="0" borderId="0" xfId="0" applyFont="1"/>
    <xf numFmtId="0" fontId="3" fillId="0" borderId="0" xfId="0" applyFont="1" applyAlignment="1">
      <alignment horizontal="center"/>
    </xf>
    <xf numFmtId="44" fontId="9" fillId="0" borderId="0" xfId="1" applyFont="1" applyFill="1" applyAlignment="1">
      <alignment horizontal="center"/>
    </xf>
    <xf numFmtId="44" fontId="12" fillId="0" borderId="0" xfId="1" applyFont="1" applyFill="1" applyAlignment="1">
      <alignment horizontal="center"/>
    </xf>
    <xf numFmtId="9" fontId="5" fillId="0" borderId="2" xfId="0" applyNumberFormat="1" applyFont="1" applyBorder="1" applyAlignment="1">
      <alignment vertical="center" wrapText="1"/>
    </xf>
    <xf numFmtId="9" fontId="5" fillId="0" borderId="3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0" fontId="5" fillId="0" borderId="2" xfId="0" applyNumberFormat="1" applyFont="1" applyBorder="1" applyAlignment="1">
      <alignment vertical="center" wrapText="1"/>
    </xf>
    <xf numFmtId="10" fontId="5" fillId="0" borderId="3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65" fontId="11" fillId="6" borderId="0" xfId="1" applyNumberFormat="1" applyFont="1" applyFill="1" applyAlignment="1" applyProtection="1">
      <alignment horizontal="center"/>
      <protection locked="0"/>
    </xf>
    <xf numFmtId="165" fontId="10" fillId="2" borderId="0" xfId="1" applyNumberFormat="1" applyFont="1" applyFill="1" applyAlignment="1" applyProtection="1">
      <alignment horizontal="center"/>
      <protection locked="0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Datos!$C$7" fmlaRange="Datos!$B$4:$B$6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228600</xdr:rowOff>
        </xdr:from>
        <xdr:to>
          <xdr:col>4</xdr:col>
          <xdr:colOff>476250</xdr:colOff>
          <xdr:row>5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238126</xdr:colOff>
      <xdr:row>0</xdr:row>
      <xdr:rowOff>142876</xdr:rowOff>
    </xdr:from>
    <xdr:to>
      <xdr:col>1</xdr:col>
      <xdr:colOff>994834</xdr:colOff>
      <xdr:row>1</xdr:row>
      <xdr:rowOff>37951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42876"/>
          <a:ext cx="1518708" cy="921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cimexico.com/inversiones.htm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G27"/>
  <sheetViews>
    <sheetView tabSelected="1" zoomScale="80" zoomScaleNormal="80" workbookViewId="0">
      <selection activeCell="D21" sqref="D21:E21"/>
    </sheetView>
  </sheetViews>
  <sheetFormatPr baseColWidth="10" defaultRowHeight="12.75" x14ac:dyDescent="0.2"/>
  <cols>
    <col min="2" max="2" width="18.42578125" customWidth="1"/>
    <col min="3" max="3" width="15.28515625" customWidth="1"/>
    <col min="4" max="4" width="14.42578125" bestFit="1" customWidth="1"/>
  </cols>
  <sheetData>
    <row r="1" spans="1:7" ht="81" customHeight="1" x14ac:dyDescent="0.4">
      <c r="A1" s="35"/>
      <c r="B1" s="35"/>
      <c r="C1" s="35"/>
      <c r="D1" s="35"/>
      <c r="E1" s="35"/>
      <c r="F1" s="35"/>
      <c r="G1" s="26"/>
    </row>
    <row r="2" spans="1:7" x14ac:dyDescent="0.2">
      <c r="F2" s="28" t="s">
        <v>47</v>
      </c>
    </row>
    <row r="3" spans="1:7" ht="10.5" customHeight="1" x14ac:dyDescent="0.2"/>
    <row r="4" spans="1:7" x14ac:dyDescent="0.2">
      <c r="A4" s="30"/>
      <c r="B4" s="30"/>
      <c r="C4" s="30"/>
      <c r="D4" s="30"/>
      <c r="E4" s="30"/>
      <c r="F4" s="30"/>
    </row>
    <row r="5" spans="1:7" ht="15" x14ac:dyDescent="0.25">
      <c r="A5" s="30"/>
      <c r="B5" s="31" t="s">
        <v>20</v>
      </c>
      <c r="C5" s="30"/>
      <c r="D5" s="30"/>
      <c r="E5" s="30"/>
      <c r="F5" s="30"/>
    </row>
    <row r="6" spans="1:7" ht="30" customHeight="1" x14ac:dyDescent="0.25">
      <c r="A6" s="30"/>
      <c r="B6" s="31" t="s">
        <v>26</v>
      </c>
      <c r="C6" s="32" t="str">
        <f>INDEX(Datos!C4:C6,Datos!C7)</f>
        <v>20% al 23%</v>
      </c>
      <c r="D6" s="30"/>
      <c r="E6" s="30"/>
      <c r="F6" s="30"/>
    </row>
    <row r="7" spans="1:7" ht="18" customHeight="1" x14ac:dyDescent="0.2">
      <c r="A7" s="30"/>
      <c r="B7" s="30"/>
      <c r="C7" s="30"/>
      <c r="D7" s="30"/>
      <c r="E7" s="30"/>
      <c r="F7" s="30"/>
    </row>
    <row r="8" spans="1:7" x14ac:dyDescent="0.2">
      <c r="A8" s="19"/>
      <c r="B8" s="19"/>
      <c r="C8" s="19"/>
      <c r="D8" s="19"/>
      <c r="E8" s="19"/>
      <c r="F8" s="19"/>
    </row>
    <row r="9" spans="1:7" x14ac:dyDescent="0.2">
      <c r="A9" s="23"/>
      <c r="B9" s="23"/>
      <c r="C9" s="23"/>
      <c r="D9" s="23"/>
      <c r="E9" s="23"/>
      <c r="F9" s="23"/>
    </row>
    <row r="10" spans="1:7" ht="20.25" x14ac:dyDescent="0.3">
      <c r="A10" s="23"/>
      <c r="B10" s="24" t="s">
        <v>27</v>
      </c>
      <c r="C10" s="50">
        <v>1000000</v>
      </c>
      <c r="D10" s="50"/>
      <c r="E10" s="23"/>
      <c r="F10" s="23"/>
    </row>
    <row r="11" spans="1:7" ht="20.25" x14ac:dyDescent="0.3">
      <c r="A11" s="23"/>
      <c r="B11" s="24"/>
      <c r="C11" s="25"/>
      <c r="D11" s="25"/>
      <c r="E11" s="23"/>
      <c r="F11" s="23"/>
    </row>
    <row r="12" spans="1:7" ht="20.25" x14ac:dyDescent="0.3">
      <c r="A12" s="23"/>
      <c r="B12" s="24" t="s">
        <v>31</v>
      </c>
      <c r="C12" s="51" t="s">
        <v>39</v>
      </c>
      <c r="D12" s="25"/>
      <c r="E12" s="23"/>
      <c r="F12" s="23"/>
    </row>
    <row r="13" spans="1:7" x14ac:dyDescent="0.2">
      <c r="A13" s="23"/>
      <c r="B13" s="23"/>
      <c r="C13" s="23"/>
      <c r="D13" s="23"/>
      <c r="E13" s="23"/>
      <c r="F13" s="23"/>
    </row>
    <row r="14" spans="1:7" x14ac:dyDescent="0.2">
      <c r="A14" s="20"/>
      <c r="B14" s="20"/>
      <c r="C14" s="20"/>
      <c r="D14" s="20"/>
      <c r="E14" s="20"/>
      <c r="F14" s="20"/>
    </row>
    <row r="15" spans="1:7" ht="15" x14ac:dyDescent="0.25">
      <c r="A15" s="20"/>
      <c r="B15" s="21" t="s">
        <v>28</v>
      </c>
      <c r="C15" s="20"/>
      <c r="D15" s="27">
        <f>Datos!B14</f>
        <v>0.23</v>
      </c>
      <c r="E15" s="33" t="s">
        <v>45</v>
      </c>
      <c r="F15" s="20"/>
    </row>
    <row r="16" spans="1:7" x14ac:dyDescent="0.2">
      <c r="A16" s="20"/>
      <c r="B16" s="20"/>
      <c r="C16" s="20"/>
      <c r="D16" s="20"/>
      <c r="E16" s="20"/>
      <c r="F16" s="20"/>
    </row>
    <row r="17" spans="1:6" ht="15" x14ac:dyDescent="0.25">
      <c r="A17" s="20"/>
      <c r="B17" s="21" t="s">
        <v>29</v>
      </c>
      <c r="C17" s="20"/>
      <c r="D17" s="36">
        <f>(C10*D15)/12</f>
        <v>19166.666666666668</v>
      </c>
      <c r="E17" s="36"/>
      <c r="F17" s="33" t="s">
        <v>45</v>
      </c>
    </row>
    <row r="18" spans="1:6" x14ac:dyDescent="0.2">
      <c r="A18" s="20"/>
      <c r="B18" s="20"/>
      <c r="C18" s="20"/>
      <c r="D18" s="20"/>
      <c r="E18" s="20"/>
      <c r="F18" s="20"/>
    </row>
    <row r="19" spans="1:6" ht="15" x14ac:dyDescent="0.25">
      <c r="A19" s="20"/>
      <c r="B19" s="21" t="s">
        <v>30</v>
      </c>
      <c r="C19" s="20"/>
      <c r="D19" s="36">
        <f>C10*D15</f>
        <v>230000</v>
      </c>
      <c r="E19" s="36"/>
      <c r="F19" s="33" t="s">
        <v>45</v>
      </c>
    </row>
    <row r="20" spans="1:6" x14ac:dyDescent="0.2">
      <c r="A20" s="20"/>
      <c r="B20" s="20"/>
      <c r="C20" s="20"/>
      <c r="D20" s="20"/>
      <c r="E20" s="20"/>
      <c r="F20" s="20"/>
    </row>
    <row r="21" spans="1:6" ht="18" x14ac:dyDescent="0.25">
      <c r="A21" s="20"/>
      <c r="B21" s="21" t="s">
        <v>40</v>
      </c>
      <c r="C21" s="20"/>
      <c r="D21" s="37">
        <f>IF(plazocalculo="3 Meses",D17*Datos!F3,IF(plazocalculo="6 Meses",D17*Datos!F4,IF(plazocalculo="12 Meses",D17*Datos!F5,IF(plazocalculo="3 Años",D17*Datos!F6,IF(plazocalculo="4 Años",D17*Datos!F7,IF(plazocalculo="5 Años",D17*Datos!F8,IF(plazocalculo="10 Años",D17*Datos!F9,0)))))))</f>
        <v>2300000</v>
      </c>
      <c r="E21" s="37"/>
      <c r="F21" s="33" t="s">
        <v>45</v>
      </c>
    </row>
    <row r="22" spans="1:6" x14ac:dyDescent="0.2">
      <c r="A22" s="20"/>
      <c r="B22" s="20"/>
      <c r="C22" s="20"/>
      <c r="D22" s="20"/>
      <c r="E22" s="20"/>
      <c r="F22" s="20"/>
    </row>
    <row r="23" spans="1:6" x14ac:dyDescent="0.2">
      <c r="A23" s="20"/>
      <c r="B23" s="20"/>
      <c r="C23" s="20"/>
      <c r="D23" s="20"/>
      <c r="E23" s="20"/>
      <c r="F23" s="20"/>
    </row>
    <row r="25" spans="1:6" x14ac:dyDescent="0.2">
      <c r="A25" s="29" t="s">
        <v>44</v>
      </c>
    </row>
    <row r="27" spans="1:6" ht="14.25" x14ac:dyDescent="0.2">
      <c r="A27" s="34" t="s">
        <v>46</v>
      </c>
    </row>
  </sheetData>
  <sheetProtection algorithmName="SHA-512" hashValue="iX29XIqB2ndY1lCSrTejuq/TT36cCP8i5ShsQE/tVo0HeQbZNXc2ScGr+O3rqFiOm2ypqzWOPiwulWJRUbbZAA==" saltValue="I0msgTvs0+dp4HDKIrv+Ng==" spinCount="100000" sheet="1" objects="1" scenarios="1"/>
  <mergeCells count="5">
    <mergeCell ref="A1:F1"/>
    <mergeCell ref="C10:D10"/>
    <mergeCell ref="D17:E17"/>
    <mergeCell ref="D19:E19"/>
    <mergeCell ref="D21:E21"/>
  </mergeCells>
  <dataValidations count="1">
    <dataValidation type="list" errorStyle="information" allowBlank="1" showErrorMessage="1" errorTitle="PLAZO NO CONTEMPLADO" error="Verifica el plazo elegido" promptTitle="ELECCIÓN DE PLAZO" prompt="Elige un plazo preestablecido para tu inversión" sqref="C12" xr:uid="{849549CA-3F2F-48FC-8C1E-B253A37CFB77}">
      <formula1>plazos</formula1>
    </dataValidation>
  </dataValidations>
  <hyperlinks>
    <hyperlink ref="A25" r:id="rId1" xr:uid="{6CEA53E3-1182-460A-BB4B-039ED648BF5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2"/>
  <headerFooter>
    <oddFooter>&amp;LFecha de estimación: &amp;D&amp;CVigencia de la estimación: 30 días.&amp;Rwww.pcimexico.com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228600</xdr:rowOff>
                  </from>
                  <to>
                    <xdr:col>4</xdr:col>
                    <xdr:colOff>476250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B1:O18"/>
  <sheetViews>
    <sheetView workbookViewId="0">
      <selection activeCell="B14" sqref="B14"/>
    </sheetView>
  </sheetViews>
  <sheetFormatPr baseColWidth="10" defaultRowHeight="12.75" x14ac:dyDescent="0.2"/>
  <cols>
    <col min="2" max="2" width="13.5703125" customWidth="1"/>
    <col min="3" max="3" width="20.140625" customWidth="1"/>
    <col min="4" max="4" width="14.28515625" customWidth="1"/>
    <col min="8" max="8" width="15.85546875" customWidth="1"/>
    <col min="10" max="10" width="18.42578125" customWidth="1"/>
  </cols>
  <sheetData>
    <row r="1" spans="2:15" ht="13.5" thickBot="1" x14ac:dyDescent="0.25"/>
    <row r="2" spans="2:15" ht="13.5" thickBot="1" x14ac:dyDescent="0.25">
      <c r="B2" s="3" t="s">
        <v>21</v>
      </c>
      <c r="E2" s="2" t="s">
        <v>32</v>
      </c>
    </row>
    <row r="3" spans="2:15" ht="13.5" thickBot="1" x14ac:dyDescent="0.25">
      <c r="B3" s="3" t="s">
        <v>20</v>
      </c>
      <c r="C3" s="3" t="s">
        <v>25</v>
      </c>
      <c r="E3" s="22" t="s">
        <v>33</v>
      </c>
      <c r="F3">
        <v>3</v>
      </c>
    </row>
    <row r="4" spans="2:15" ht="30" x14ac:dyDescent="0.2">
      <c r="B4" s="4" t="s">
        <v>17</v>
      </c>
      <c r="C4" s="9" t="s">
        <v>22</v>
      </c>
      <c r="E4" s="22" t="s">
        <v>34</v>
      </c>
      <c r="F4">
        <v>6</v>
      </c>
      <c r="H4" s="10" t="s">
        <v>1</v>
      </c>
      <c r="I4" s="10" t="s">
        <v>2</v>
      </c>
      <c r="J4" s="10" t="s">
        <v>3</v>
      </c>
      <c r="K4" s="10" t="s">
        <v>4</v>
      </c>
      <c r="L4" s="10" t="s">
        <v>3</v>
      </c>
      <c r="M4" s="10" t="s">
        <v>5</v>
      </c>
      <c r="N4" s="40" t="s">
        <v>3</v>
      </c>
      <c r="O4" s="11" t="s">
        <v>6</v>
      </c>
    </row>
    <row r="5" spans="2:15" ht="30.75" thickBot="1" x14ac:dyDescent="0.25">
      <c r="B5" s="5" t="s">
        <v>18</v>
      </c>
      <c r="C5" s="18" t="s">
        <v>23</v>
      </c>
      <c r="E5" s="22" t="s">
        <v>35</v>
      </c>
      <c r="F5">
        <v>12</v>
      </c>
      <c r="H5" s="17"/>
      <c r="I5" s="17"/>
      <c r="J5" s="17"/>
      <c r="K5" s="17"/>
      <c r="L5" s="17"/>
      <c r="M5" s="17"/>
      <c r="N5" s="41"/>
      <c r="O5" s="12" t="s">
        <v>7</v>
      </c>
    </row>
    <row r="6" spans="2:15" ht="30.75" thickBot="1" x14ac:dyDescent="0.25">
      <c r="B6" s="5" t="s">
        <v>19</v>
      </c>
      <c r="C6" s="18" t="s">
        <v>24</v>
      </c>
      <c r="E6" s="22" t="s">
        <v>36</v>
      </c>
      <c r="F6">
        <f>3*12</f>
        <v>36</v>
      </c>
      <c r="H6" s="13" t="s">
        <v>8</v>
      </c>
      <c r="I6" s="14" t="s">
        <v>9</v>
      </c>
      <c r="J6" s="15">
        <v>0.15</v>
      </c>
      <c r="K6" s="14" t="s">
        <v>9</v>
      </c>
      <c r="L6" s="16">
        <v>0.17499999999999999</v>
      </c>
      <c r="M6" s="14" t="s">
        <v>9</v>
      </c>
      <c r="N6" s="15">
        <v>0.2</v>
      </c>
      <c r="O6" s="14" t="s">
        <v>10</v>
      </c>
    </row>
    <row r="7" spans="2:15" ht="30.75" thickBot="1" x14ac:dyDescent="0.25">
      <c r="B7" s="3" t="s">
        <v>0</v>
      </c>
      <c r="C7" s="6">
        <v>2</v>
      </c>
      <c r="E7" s="22" t="s">
        <v>37</v>
      </c>
      <c r="F7">
        <f>4*12</f>
        <v>48</v>
      </c>
      <c r="H7" s="13" t="s">
        <v>11</v>
      </c>
      <c r="I7" s="14" t="s">
        <v>12</v>
      </c>
      <c r="J7" s="15">
        <v>0.2</v>
      </c>
      <c r="K7" s="14" t="s">
        <v>12</v>
      </c>
      <c r="L7" s="16">
        <v>0.215</v>
      </c>
      <c r="M7" s="14" t="s">
        <v>12</v>
      </c>
      <c r="N7" s="15">
        <v>0.23</v>
      </c>
      <c r="O7" s="14" t="s">
        <v>13</v>
      </c>
    </row>
    <row r="8" spans="2:15" x14ac:dyDescent="0.2">
      <c r="E8" s="22" t="s">
        <v>38</v>
      </c>
      <c r="F8">
        <f>5*12</f>
        <v>60</v>
      </c>
      <c r="H8" s="42" t="s">
        <v>14</v>
      </c>
      <c r="I8" s="44" t="s">
        <v>15</v>
      </c>
      <c r="J8" s="46">
        <v>0.23499999999999999</v>
      </c>
      <c r="K8" s="48">
        <v>5000000</v>
      </c>
      <c r="L8" s="46">
        <v>0.245</v>
      </c>
      <c r="M8" s="44" t="s">
        <v>16</v>
      </c>
      <c r="N8" s="38">
        <v>0.25</v>
      </c>
      <c r="O8" s="38">
        <v>0.25</v>
      </c>
    </row>
    <row r="9" spans="2:15" ht="13.5" thickBot="1" x14ac:dyDescent="0.25">
      <c r="E9" s="22" t="s">
        <v>39</v>
      </c>
      <c r="F9">
        <f>10*12</f>
        <v>120</v>
      </c>
      <c r="H9" s="43"/>
      <c r="I9" s="45"/>
      <c r="J9" s="47"/>
      <c r="K9" s="49"/>
      <c r="L9" s="47"/>
      <c r="M9" s="45"/>
      <c r="N9" s="39"/>
      <c r="O9" s="39"/>
    </row>
    <row r="10" spans="2:15" ht="13.5" thickBot="1" x14ac:dyDescent="0.25">
      <c r="B10" s="2" t="s">
        <v>41</v>
      </c>
      <c r="C10" s="2" t="s">
        <v>42</v>
      </c>
    </row>
    <row r="11" spans="2:15" ht="13.5" thickBot="1" x14ac:dyDescent="0.25">
      <c r="B11" s="1" t="str">
        <f>IF(AND(monto&gt;=100000,monto&lt;=500000),"A",(IF(AND(monto&gt;=600000,monto&lt;=1000000),"B",IF(monto&gt;1000000,"C",0))))</f>
        <v>B</v>
      </c>
      <c r="C11" s="1" t="str">
        <f>IF(OR(plazocalculo="3 Meses",plazocalculo="6 Meses",plazocalculo="12 Meses"),"Corto",IF(OR(plazocalculo="3 Años",plazocalculo="4 Años",plazocalculo="5 Años"),"Mediano",IF(OR(plazocalculo="10 Años"),"Largo",0)))</f>
        <v>Largo</v>
      </c>
      <c r="F11" s="8"/>
      <c r="G11" s="8"/>
    </row>
    <row r="12" spans="2:15" ht="13.5" thickBot="1" x14ac:dyDescent="0.25">
      <c r="F12" s="7"/>
      <c r="G12" s="7"/>
    </row>
    <row r="13" spans="2:15" ht="13.5" thickBot="1" x14ac:dyDescent="0.25">
      <c r="B13" s="2" t="s">
        <v>43</v>
      </c>
      <c r="F13" s="7"/>
      <c r="G13" s="7"/>
    </row>
    <row r="14" spans="2:15" ht="13.5" thickBot="1" x14ac:dyDescent="0.25">
      <c r="B14" s="1">
        <f>IF(AND(categoría="A",C11="Corto"),15%,IF(AND(categoría="A",C11="Mediano"),17.5%,IF(AND(categoría="A",C11="Largo"),20%,IF(AND(categoría="B",C11="Corto"),20%,IF(AND(categoría="B",C11="Mediano"),21.5%,IF(AND(categoría="B",C11="Largo"),23%,IF(AND(categoría="C",C11="Corto"),23.5%,IF(AND(categoría="C",C11="Mediano"),24.5%,IF(AND(categoría="C",C11="Largo"),25%,0)))))))))</f>
        <v>0.23</v>
      </c>
      <c r="F14" s="7"/>
      <c r="G14" s="7"/>
    </row>
    <row r="15" spans="2:15" x14ac:dyDescent="0.2">
      <c r="F15" s="7"/>
      <c r="G15" s="7"/>
    </row>
    <row r="16" spans="2:15" x14ac:dyDescent="0.2">
      <c r="F16" s="7"/>
      <c r="G16" s="7"/>
    </row>
    <row r="17" spans="6:7" x14ac:dyDescent="0.2">
      <c r="F17" s="7"/>
      <c r="G17" s="7"/>
    </row>
    <row r="18" spans="6:7" x14ac:dyDescent="0.2">
      <c r="F18" s="8"/>
      <c r="G18" s="8"/>
    </row>
  </sheetData>
  <mergeCells count="9">
    <mergeCell ref="O8:O9"/>
    <mergeCell ref="N4:N5"/>
    <mergeCell ref="H8:H9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Cotizador de Rendimiento</vt:lpstr>
      <vt:lpstr>Datos</vt:lpstr>
      <vt:lpstr>'Cotizador de Rendimiento'!Área_de_impresión</vt:lpstr>
      <vt:lpstr>categoría</vt:lpstr>
      <vt:lpstr>monto</vt:lpstr>
      <vt:lpstr>plazocalculo</vt:lpstr>
      <vt:lpstr>plazos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Ilsita</dc:creator>
  <cp:lastModifiedBy>Fernando Sañudo</cp:lastModifiedBy>
  <cp:lastPrinted>2020-10-12T20:21:36Z</cp:lastPrinted>
  <dcterms:created xsi:type="dcterms:W3CDTF">2007-01-29T00:54:45Z</dcterms:created>
  <dcterms:modified xsi:type="dcterms:W3CDTF">2020-10-14T14:21:47Z</dcterms:modified>
</cp:coreProperties>
</file>